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095" windowWidth="18225" windowHeight="10050" activeTab="0"/>
  </bookViews>
  <sheets>
    <sheet name="Amérique centrale" sheetId="1" r:id="rId1"/>
  </sheets>
  <definedNames/>
  <calcPr fullCalcOnLoad="1"/>
</workbook>
</file>

<file path=xl/sharedStrings.xml><?xml version="1.0" encoding="utf-8"?>
<sst xmlns="http://schemas.openxmlformats.org/spreadsheetml/2006/main" count="328" uniqueCount="206">
  <si>
    <t>Etape</t>
  </si>
  <si>
    <t>Localité</t>
  </si>
  <si>
    <t>Lieu de campement</t>
  </si>
  <si>
    <t>GPS</t>
  </si>
  <si>
    <t>Remarques</t>
  </si>
  <si>
    <t xml:space="preserve">Miles </t>
  </si>
  <si>
    <t>Compteur à l'arrivée</t>
  </si>
  <si>
    <t>Distance parcourue</t>
  </si>
  <si>
    <t>Quand ?</t>
  </si>
  <si>
    <t>Où ?</t>
  </si>
  <si>
    <t>Combien ?</t>
  </si>
  <si>
    <t>Météo</t>
  </si>
  <si>
    <t>Euros</t>
  </si>
  <si>
    <t>Nombre kilomètre</t>
  </si>
  <si>
    <t>Durée du séjour</t>
  </si>
  <si>
    <t>Infos administratives</t>
  </si>
  <si>
    <t>Km</t>
  </si>
  <si>
    <t xml:space="preserve">Km </t>
  </si>
  <si>
    <t>FEUILLE DE ROUTE AMERIQUE CENTRALE - JUNGLE FAMILY</t>
  </si>
  <si>
    <t>PANAMA</t>
  </si>
  <si>
    <t>Panama</t>
  </si>
  <si>
    <t>Hotel Casa Rica - Calle Ricardo Arias</t>
  </si>
  <si>
    <t xml:space="preserve"> Wifi, cuisine... Dodgi est au port.</t>
  </si>
  <si>
    <t>Colon</t>
  </si>
  <si>
    <t>Hotel Meryland - Calle 7</t>
  </si>
  <si>
    <t xml:space="preserve"> Wifi. Dodgi est au port.</t>
  </si>
  <si>
    <t>Playa La Angostina</t>
  </si>
  <si>
    <t>N09°28'13,3"   W079°43'26,8"</t>
  </si>
  <si>
    <t>Petit plage calme. Ouai !!! On a retrouvé Dodgi.</t>
  </si>
  <si>
    <t>San Carlos</t>
  </si>
  <si>
    <t>Aera de pescadores</t>
  </si>
  <si>
    <t>N08°28'47,6"   W079°57'02,2"</t>
  </si>
  <si>
    <t>Petit plage de pêcheurs.</t>
  </si>
  <si>
    <t>Playita Resort - Péninsule Azuero</t>
  </si>
  <si>
    <t>20km Pedasi</t>
  </si>
  <si>
    <t>N07°25'10,7"   W080°10'50,4"</t>
  </si>
  <si>
    <t xml:space="preserve">Petit plage agréable. </t>
  </si>
  <si>
    <t>La Peña</t>
  </si>
  <si>
    <t>Hôtel Vista Largo</t>
  </si>
  <si>
    <t>N08°09'20,8"   W081°02'39,5"</t>
  </si>
  <si>
    <t>Etape sur la panaméricaine. Wifi. Accès piscine 5USD</t>
  </si>
  <si>
    <t>Las Lajas</t>
  </si>
  <si>
    <t>Camping</t>
  </si>
  <si>
    <t>N08°10'21,6"   W081°52'36,8"</t>
  </si>
  <si>
    <t>Petit camping rudimentaire face au Pacifique. On a adoré. Generoso est très aimable. Lessive possible. Wifi à 500m.</t>
  </si>
  <si>
    <t>Boca Chica</t>
  </si>
  <si>
    <t>Près de la Marinas</t>
  </si>
  <si>
    <t>N08°13'08,2"   W082°13'18,3"</t>
  </si>
  <si>
    <t>Bof ! Mais il y a rien d'autre.</t>
  </si>
  <si>
    <t>Playa La Barqueta</t>
  </si>
  <si>
    <t>A 25km de David</t>
  </si>
  <si>
    <t>N08°18'017,5"   W082°34'49,1"</t>
  </si>
  <si>
    <t>Douche à 50cts.- Mer dangeureuse</t>
  </si>
  <si>
    <t>La Barqueta</t>
  </si>
  <si>
    <t>Toujours à 25km de David</t>
  </si>
  <si>
    <t>Résidence Las Olas chez des amis. Ballade à David.</t>
  </si>
  <si>
    <t>Boquete</t>
  </si>
  <si>
    <t>En face les pompiers</t>
  </si>
  <si>
    <t>N08°18'12,9"   W082°34'25,2"</t>
  </si>
  <si>
    <t>N08°46'30,2"   W082°25'56,4"</t>
  </si>
  <si>
    <t>Très central, tanquil et sécur… Alt.:1199m, un peu de fraîcheur !!!</t>
  </si>
  <si>
    <t>21 jours</t>
  </si>
  <si>
    <t>FRONTIERE COSTA RICA</t>
  </si>
  <si>
    <t>COSTA RICA</t>
  </si>
  <si>
    <t>Centre turistico Samoa del sur</t>
  </si>
  <si>
    <t>N08°37'44,9"   W083°09'32,8"</t>
  </si>
  <si>
    <t>Golfito</t>
  </si>
  <si>
    <t xml:space="preserve"> Wifi, électricité, sanitaire…</t>
  </si>
  <si>
    <t>Dominical</t>
  </si>
  <si>
    <t>N09°15'02"   W083°51'45,1"</t>
  </si>
  <si>
    <t>Pas mal mais mer dangeureuse. Beaucoup de gringos !!!</t>
  </si>
  <si>
    <t>Mirador de los quetzales</t>
  </si>
  <si>
    <t>N09°38'38,5"   W083°51'00,4"</t>
  </si>
  <si>
    <t>Volcan Poas</t>
  </si>
  <si>
    <t>N10°09'22,9"   W084°13'32,7"</t>
  </si>
  <si>
    <t>Restaurant Lo que tu quieras</t>
  </si>
  <si>
    <t>Montezuma</t>
  </si>
  <si>
    <t>La playa de "Chico"</t>
  </si>
  <si>
    <t>N09°38'54"   W085°04'16,4"</t>
  </si>
  <si>
    <t>Magnifique endroit. Electricité et douche. Alt:2741m</t>
  </si>
  <si>
    <t>Magnifique endroit, un resto contre stationnement. Alt:2243m</t>
  </si>
  <si>
    <t>Charmante crique, rio… WC, douche à voir avec Chico qui s'occupe du lieu.</t>
  </si>
  <si>
    <t>Limonal (4km au sud)</t>
  </si>
  <si>
    <t>Enface station PetroRica</t>
  </si>
  <si>
    <t>N10°14'33,1"   W084°59'39,5"</t>
  </si>
  <si>
    <t>WC et douche possible à la station.</t>
  </si>
  <si>
    <t>Un petit coin de paradis mais accès à la plage interdit au véhicule. Aucune commodité, prévoir eau et alimentation.</t>
  </si>
  <si>
    <t>N10°40'32,2"   W085°39'09,3"</t>
  </si>
  <si>
    <t>Playa Cabuya ( 36km de Liberia)</t>
  </si>
  <si>
    <t>Sortie rapide.</t>
  </si>
  <si>
    <t>36km de Liberia</t>
  </si>
  <si>
    <t>La Cruz (à 5km)</t>
  </si>
  <si>
    <t>Playa Bahia Salinas</t>
  </si>
  <si>
    <t>N11°02'30"   W085°40'04,6"</t>
  </si>
  <si>
    <t>23 jours</t>
  </si>
  <si>
    <t>Passeport 90 jours. Assurance à prendre à la frontière</t>
  </si>
  <si>
    <t xml:space="preserve">Passeport 60 jours. </t>
  </si>
  <si>
    <t>Km 138 Panamericana</t>
  </si>
  <si>
    <t>Hôtel -resto La  Joya</t>
  </si>
  <si>
    <t>Un petit coin de paradis. Aucune commodité, prévoir eau et alimentation.</t>
  </si>
  <si>
    <t>NICARAGUA</t>
  </si>
  <si>
    <t>Balboa</t>
  </si>
  <si>
    <t>Colone</t>
  </si>
  <si>
    <t>Cor.</t>
  </si>
  <si>
    <t>San Juan</t>
  </si>
  <si>
    <t>Sur le boulevard en bord de plage.</t>
  </si>
  <si>
    <t>Magnifique avec vue sur l'île Ometepe. Cuisine à dispo, douche et wifi.</t>
  </si>
  <si>
    <t>N11°16'35,6"   W085°40'04,6"</t>
  </si>
  <si>
    <t>N11°15'02,5"   W085°52'23,1"</t>
  </si>
  <si>
    <t>Calme. Mer propice à la baignade. Possible aussi à l'autre extrémité de la ville.</t>
  </si>
  <si>
    <t>Playa Madera</t>
  </si>
  <si>
    <t>San Juan (à 15 km)</t>
  </si>
  <si>
    <t>N11°17'32,4"   W085°54'27,7"</t>
  </si>
  <si>
    <t>Accueil moyen. Première nuit sur parking face à la mer puis déplacement sur parking du resto.</t>
  </si>
  <si>
    <t>Granada</t>
  </si>
  <si>
    <t>Centre turistico - Devant aera administrativa</t>
  </si>
  <si>
    <t>N11°55'22,6"   W085°56'25,4"</t>
  </si>
  <si>
    <t>Baignade dans lac Nicaragua. Pluisieurs lieux possibles mais nous avons opté pour la sécu devant le bureau du parc avec gardien.</t>
  </si>
  <si>
    <t>Massaya</t>
  </si>
  <si>
    <t>Parc national du volcan Massaya</t>
  </si>
  <si>
    <t>N12°00'11,3"   W086°08'54,3"</t>
  </si>
  <si>
    <t>Parking du musée. Point d'eau et WC. Accès au parc 100COR/pers. Alt:356m.</t>
  </si>
  <si>
    <t>Laguna Xiloa</t>
  </si>
  <si>
    <t>En face centre turistico de la Laguna Xiloa</t>
  </si>
  <si>
    <t xml:space="preserve">A 15km de Managua. Electricité. </t>
  </si>
  <si>
    <t>N12°12'30,7"   W086°19'26,1"</t>
  </si>
  <si>
    <t>Las Peñitas</t>
  </si>
  <si>
    <t>Hotel Playa Roca</t>
  </si>
  <si>
    <t>N12°21'36,8"   W087°01'22,8"</t>
  </si>
  <si>
    <t xml:space="preserve">Petit parking en plein soleil. Douche et Wifi. </t>
  </si>
  <si>
    <t>Villanueva</t>
  </si>
  <si>
    <t>Finca Quecera</t>
  </si>
  <si>
    <t>N12°55'57,3"   W086°50'47,6"</t>
  </si>
  <si>
    <t>Finca de Sergio avec piscine. Un bon plan grace à Patrice qui vit à Villanueva.</t>
  </si>
  <si>
    <t>FRONTIERE</t>
  </si>
  <si>
    <t>15 jours</t>
  </si>
  <si>
    <t>HONDURAS</t>
  </si>
  <si>
    <t>Hotel Bella Mar</t>
  </si>
  <si>
    <t>San Lorenzo</t>
  </si>
  <si>
    <t>Lemp.</t>
  </si>
  <si>
    <t>N13°24'55"   W087°26'45"</t>
  </si>
  <si>
    <t>Piscine (100L), wifi 19032011, douche)</t>
  </si>
  <si>
    <t>38°</t>
  </si>
  <si>
    <t>Face à la mer et restaurant Pramys</t>
  </si>
  <si>
    <t>Coyolito</t>
  </si>
  <si>
    <t>La Guayaba Dorada</t>
  </si>
  <si>
    <t>N13°19'11,1"   W087°34'56,6"</t>
  </si>
  <si>
    <t>Belle petite plage, parking gratuit mais si vous utilisez les servicios c'est 100/pers. A discuter !!!</t>
  </si>
  <si>
    <t>3 jours</t>
  </si>
  <si>
    <t>Passeport 90 jours pour Nicaragua, Honduras, Salvador et Guatemala.</t>
  </si>
  <si>
    <t>EL SALVADOR</t>
  </si>
  <si>
    <t>Tamarindo</t>
  </si>
  <si>
    <t>Centre turistico</t>
  </si>
  <si>
    <t>Chaud !!!</t>
  </si>
  <si>
    <t>USD</t>
  </si>
  <si>
    <t>N13°11'12,5"   W087°55'01"</t>
  </si>
  <si>
    <t>Belle plage propice à la baignade. Piscine, eau et électricité. Gratis !!! Personnel sympa. Demander Carlos</t>
  </si>
  <si>
    <t>Rosario de la Paz</t>
  </si>
  <si>
    <t>Rancho Willy</t>
  </si>
  <si>
    <t>N13°29'05,5"   W088°58'35,1"</t>
  </si>
  <si>
    <t>Au bord interamericana. Piscine, douche, électricité, resto.</t>
  </si>
  <si>
    <t>35°</t>
  </si>
  <si>
    <t>El Tunco</t>
  </si>
  <si>
    <t>Parking camping</t>
  </si>
  <si>
    <t>N13°29'34,6"   W089°22'56,2"</t>
  </si>
  <si>
    <t>37°</t>
  </si>
  <si>
    <t>On a pas trouvé mieux. Bof avec une douche bof…</t>
  </si>
  <si>
    <t>Juayua</t>
  </si>
  <si>
    <t>Devant hotel Casa Mazeta</t>
  </si>
  <si>
    <t>N13°50'40,1"   W089°44'42,3"</t>
  </si>
  <si>
    <t>25°</t>
  </si>
  <si>
    <t>Super adresse mais stationnement dans la rue. Alex un jeune français tient la boutique. C'est une vrai maison, jardin, douche, cuisine, wifi…</t>
  </si>
  <si>
    <t>Ataco</t>
  </si>
  <si>
    <t>Ballade</t>
  </si>
  <si>
    <t>Beau petit village et super resto "El Boton" tenu par Michel, encore un français.</t>
  </si>
  <si>
    <t>Los Cobanos</t>
  </si>
  <si>
    <t>Hotel Los Cobanos</t>
  </si>
  <si>
    <t>N13°31'33"      W089°48'19"</t>
  </si>
  <si>
    <t>36°</t>
  </si>
  <si>
    <t>Beau petit village de pêcheurs. Piscine, électricité, douche, wifi.</t>
  </si>
  <si>
    <t>Barra de Santiago</t>
  </si>
  <si>
    <t>Bord de mer à 4km du village</t>
  </si>
  <si>
    <t>N13°42'00,4"      W090°01'40,5"</t>
  </si>
  <si>
    <t>11km de piste pour un petit village agréable.</t>
  </si>
  <si>
    <t>GUATEMALA</t>
  </si>
  <si>
    <t>10 jours</t>
  </si>
  <si>
    <t>Antigua</t>
  </si>
  <si>
    <t>Policia de turismo</t>
  </si>
  <si>
    <t>N14°33'21,3"   W090°44'22,3"</t>
  </si>
  <si>
    <t>Q</t>
  </si>
  <si>
    <t>A 5 mn du centre. Douche plus WC. Il n'y a plus de Wifi. Alt:1585m.</t>
  </si>
  <si>
    <t>Panajachel</t>
  </si>
  <si>
    <t>Hôtel Tzanjuyu</t>
  </si>
  <si>
    <t>N14°44'33"   W091°09'47,8"</t>
  </si>
  <si>
    <t>Beau temps</t>
  </si>
  <si>
    <t>Un peu cher mais super emplacement avec vue sur le lac et les volcans - Piscine - Douche - Electricité. A proximité de l'embarcadère pour San Pedro.</t>
  </si>
  <si>
    <t>Chichicastenango</t>
  </si>
  <si>
    <t>Parqueo avant station service en arrivant de Solola.</t>
  </si>
  <si>
    <t>N14°56'32,2"   W091°06'35,7"</t>
  </si>
  <si>
    <t>A 5 mn du marché.  WC. Alt:2090m.</t>
  </si>
  <si>
    <t>HôtelVisio Azul</t>
  </si>
  <si>
    <t>N14°44'49,9"   W091°09'51"</t>
  </si>
  <si>
    <t>Autre option encore un peu plus cher mais super emplacement avec vue sur le lac et les volcans - Piscine - Douche - Electricité - Wifi.</t>
  </si>
  <si>
    <t xml:space="preserve">FRONTIERE  </t>
  </si>
  <si>
    <t>Cuauhtemoc</t>
  </si>
  <si>
    <t>14 jours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</si>
</sst>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0" fillId="0" borderId="8" xfId="0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4" fontId="0" fillId="0" borderId="9" xfId="0" applyNumberForma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3" fontId="0" fillId="0" borderId="9" xfId="0" applyNumberFormat="1" applyBorder="1" applyAlignment="1">
      <alignment vertical="top" wrapText="1"/>
    </xf>
    <xf numFmtId="3" fontId="0" fillId="0" borderId="8" xfId="0" applyNumberFormat="1" applyFont="1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3" fontId="0" fillId="0" borderId="10" xfId="0" applyNumberFormat="1" applyFont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3" fontId="0" fillId="0" borderId="9" xfId="0" applyNumberFormat="1" applyFont="1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14" fontId="0" fillId="0" borderId="12" xfId="0" applyNumberForma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3" fontId="0" fillId="0" borderId="12" xfId="0" applyNumberFormat="1" applyBorder="1" applyAlignment="1">
      <alignment vertical="top" wrapText="1"/>
    </xf>
    <xf numFmtId="3" fontId="0" fillId="0" borderId="12" xfId="0" applyNumberFormat="1" applyFont="1" applyBorder="1" applyAlignment="1">
      <alignment vertical="top" wrapText="1"/>
    </xf>
    <xf numFmtId="14" fontId="0" fillId="0" borderId="13" xfId="0" applyNumberFormat="1" applyBorder="1" applyAlignment="1">
      <alignment horizontal="center" vertical="top" wrapText="1"/>
    </xf>
    <xf numFmtId="2" fontId="0" fillId="0" borderId="12" xfId="0" applyNumberFormat="1" applyBorder="1" applyAlignment="1">
      <alignment vertical="top" wrapText="1"/>
    </xf>
    <xf numFmtId="2" fontId="0" fillId="0" borderId="8" xfId="0" applyNumberFormat="1" applyBorder="1" applyAlignment="1">
      <alignment vertical="top" wrapText="1"/>
    </xf>
    <xf numFmtId="2" fontId="0" fillId="0" borderId="9" xfId="0" applyNumberFormat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14" fontId="0" fillId="0" borderId="11" xfId="0" applyNumberFormat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14" fontId="1" fillId="4" borderId="15" xfId="0" applyNumberFormat="1" applyFont="1" applyFill="1" applyBorder="1" applyAlignment="1">
      <alignment horizontal="center" vertical="center" wrapText="1"/>
    </xf>
    <xf numFmtId="14" fontId="1" fillId="4" borderId="11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zoomScale="85" zoomScaleNormal="85" workbookViewId="0" topLeftCell="A61">
      <selection activeCell="D89" sqref="D89"/>
    </sheetView>
  </sheetViews>
  <sheetFormatPr defaultColWidth="11.421875" defaultRowHeight="12.75"/>
  <cols>
    <col min="1" max="1" width="6.7109375" style="1" customWidth="1"/>
    <col min="2" max="2" width="10.7109375" style="3" customWidth="1"/>
    <col min="3" max="3" width="15.28125" style="2" customWidth="1"/>
    <col min="4" max="4" width="27.57421875" style="2" customWidth="1"/>
    <col min="5" max="5" width="22.7109375" style="2" customWidth="1"/>
    <col min="6" max="8" width="7.7109375" style="2" customWidth="1"/>
    <col min="9" max="9" width="8.7109375" style="2" customWidth="1"/>
    <col min="10" max="10" width="7.7109375" style="2" customWidth="1"/>
    <col min="11" max="11" width="8.7109375" style="2" customWidth="1"/>
    <col min="12" max="12" width="13.421875" style="2" customWidth="1"/>
    <col min="13" max="13" width="46.8515625" style="2" customWidth="1"/>
  </cols>
  <sheetData>
    <row r="1" spans="1:13" ht="15.75">
      <c r="A1" s="67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5.75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.75">
      <c r="A3" s="65" t="s">
        <v>19</v>
      </c>
      <c r="B3" s="66"/>
      <c r="C3" s="12"/>
      <c r="D3" s="10" t="s">
        <v>13</v>
      </c>
      <c r="E3" s="11" t="s">
        <v>14</v>
      </c>
      <c r="F3" s="45" t="s">
        <v>15</v>
      </c>
      <c r="G3" s="45"/>
      <c r="H3" s="45"/>
      <c r="I3" s="45"/>
      <c r="J3" s="45"/>
      <c r="K3" s="45"/>
      <c r="L3" s="45"/>
      <c r="M3" s="46"/>
    </row>
    <row r="4" spans="1:13" ht="12.75">
      <c r="A4" s="61"/>
      <c r="B4" s="62"/>
      <c r="C4" s="13"/>
      <c r="D4" s="30">
        <f>SUM(I19-I7)</f>
        <v>1456.48183194999</v>
      </c>
      <c r="E4" s="31" t="s">
        <v>61</v>
      </c>
      <c r="F4" s="63" t="s">
        <v>96</v>
      </c>
      <c r="G4" s="63"/>
      <c r="H4" s="63"/>
      <c r="I4" s="63"/>
      <c r="J4" s="63"/>
      <c r="K4" s="63"/>
      <c r="L4" s="63"/>
      <c r="M4" s="64"/>
    </row>
    <row r="5" spans="1:13" ht="30.75" customHeight="1">
      <c r="A5" s="54" t="s">
        <v>0</v>
      </c>
      <c r="B5" s="56" t="s">
        <v>8</v>
      </c>
      <c r="C5" s="58" t="s">
        <v>9</v>
      </c>
      <c r="D5" s="58"/>
      <c r="E5" s="58"/>
      <c r="F5" s="59" t="s">
        <v>10</v>
      </c>
      <c r="G5" s="60"/>
      <c r="H5" s="47" t="s">
        <v>6</v>
      </c>
      <c r="I5" s="48"/>
      <c r="J5" s="49" t="s">
        <v>7</v>
      </c>
      <c r="K5" s="47"/>
      <c r="L5" s="50" t="s">
        <v>11</v>
      </c>
      <c r="M5" s="52" t="s">
        <v>4</v>
      </c>
    </row>
    <row r="6" spans="1:13" ht="12.75">
      <c r="A6" s="55"/>
      <c r="B6" s="57"/>
      <c r="C6" s="6" t="s">
        <v>1</v>
      </c>
      <c r="D6" s="4" t="s">
        <v>2</v>
      </c>
      <c r="E6" s="5" t="s">
        <v>3</v>
      </c>
      <c r="F6" s="9" t="s">
        <v>101</v>
      </c>
      <c r="G6" s="9" t="s">
        <v>12</v>
      </c>
      <c r="H6" s="6" t="s">
        <v>5</v>
      </c>
      <c r="I6" s="4" t="s">
        <v>16</v>
      </c>
      <c r="J6" s="4" t="s">
        <v>5</v>
      </c>
      <c r="K6" s="5" t="s">
        <v>17</v>
      </c>
      <c r="L6" s="51"/>
      <c r="M6" s="53"/>
    </row>
    <row r="7" spans="1:13" ht="25.5" customHeight="1">
      <c r="A7" s="23">
        <v>235</v>
      </c>
      <c r="B7" s="24">
        <v>40616</v>
      </c>
      <c r="C7" s="25" t="s">
        <v>20</v>
      </c>
      <c r="D7" s="25" t="s">
        <v>21</v>
      </c>
      <c r="E7" s="16"/>
      <c r="F7" s="25">
        <v>30</v>
      </c>
      <c r="G7" s="26">
        <f>SUM(F7*0.74)</f>
        <v>22.2</v>
      </c>
      <c r="H7" s="27">
        <v>113123</v>
      </c>
      <c r="I7" s="27">
        <f aca="true" t="shared" si="0" ref="I7:I19">SUM(H7)*1.60937219</f>
        <v>182057.01024937</v>
      </c>
      <c r="J7" s="21" t="e">
        <f aca="true" t="shared" si="1" ref="J7:J13">SUM(H7-H6)</f>
        <v>#VALUE!</v>
      </c>
      <c r="K7" s="21" t="e">
        <f aca="true" t="shared" si="2" ref="K7:K19">SUM(J7)*1.60937219</f>
        <v>#VALUE!</v>
      </c>
      <c r="L7" s="28"/>
      <c r="M7" s="29" t="s">
        <v>22</v>
      </c>
    </row>
    <row r="8" spans="1:13" ht="25.5" customHeight="1">
      <c r="A8" s="23">
        <v>236</v>
      </c>
      <c r="B8" s="24">
        <v>40618</v>
      </c>
      <c r="C8" s="25" t="s">
        <v>23</v>
      </c>
      <c r="D8" s="25" t="s">
        <v>24</v>
      </c>
      <c r="E8" s="16"/>
      <c r="F8" s="25">
        <v>55</v>
      </c>
      <c r="G8" s="26">
        <f>SUM(F8*0.74)</f>
        <v>40.7</v>
      </c>
      <c r="H8" s="27">
        <v>113123</v>
      </c>
      <c r="I8" s="27">
        <f t="shared" si="0"/>
        <v>182057.01024937</v>
      </c>
      <c r="J8" s="21">
        <f t="shared" si="1"/>
        <v>0</v>
      </c>
      <c r="K8" s="21">
        <f t="shared" si="2"/>
        <v>0</v>
      </c>
      <c r="L8" s="28"/>
      <c r="M8" s="29" t="s">
        <v>25</v>
      </c>
    </row>
    <row r="9" spans="1:13" ht="25.5" customHeight="1">
      <c r="A9" s="23">
        <v>237</v>
      </c>
      <c r="B9" s="24">
        <v>40619</v>
      </c>
      <c r="C9" s="25" t="s">
        <v>23</v>
      </c>
      <c r="D9" s="25" t="s">
        <v>26</v>
      </c>
      <c r="E9" s="16" t="s">
        <v>27</v>
      </c>
      <c r="F9" s="16">
        <v>5</v>
      </c>
      <c r="G9" s="26">
        <f>SUM(F9*0.74)</f>
        <v>3.7</v>
      </c>
      <c r="H9" s="17">
        <v>113168</v>
      </c>
      <c r="I9" s="17">
        <f t="shared" si="0"/>
        <v>182129.43199792</v>
      </c>
      <c r="J9" s="17">
        <f t="shared" si="1"/>
        <v>45</v>
      </c>
      <c r="K9" s="17">
        <f t="shared" si="2"/>
        <v>72.42174855</v>
      </c>
      <c r="L9" s="17"/>
      <c r="M9" s="16" t="s">
        <v>28</v>
      </c>
    </row>
    <row r="10" spans="1:13" ht="25.5" customHeight="1">
      <c r="A10" s="23">
        <v>238</v>
      </c>
      <c r="B10" s="24">
        <v>40620</v>
      </c>
      <c r="C10" s="25" t="s">
        <v>29</v>
      </c>
      <c r="D10" s="25" t="s">
        <v>30</v>
      </c>
      <c r="E10" s="16" t="s">
        <v>31</v>
      </c>
      <c r="F10" s="16"/>
      <c r="G10" s="26"/>
      <c r="H10" s="17">
        <v>113288</v>
      </c>
      <c r="I10" s="17">
        <f t="shared" si="0"/>
        <v>182322.55666072</v>
      </c>
      <c r="J10" s="17">
        <f t="shared" si="1"/>
        <v>120</v>
      </c>
      <c r="K10" s="17">
        <f t="shared" si="2"/>
        <v>193.1246628</v>
      </c>
      <c r="L10" s="17"/>
      <c r="M10" s="16" t="s">
        <v>32</v>
      </c>
    </row>
    <row r="11" spans="1:13" ht="25.5" customHeight="1">
      <c r="A11" s="23">
        <v>239</v>
      </c>
      <c r="B11" s="24">
        <v>40621</v>
      </c>
      <c r="C11" s="25" t="s">
        <v>34</v>
      </c>
      <c r="D11" s="25" t="s">
        <v>33</v>
      </c>
      <c r="E11" s="16" t="s">
        <v>35</v>
      </c>
      <c r="F11" s="16">
        <v>25</v>
      </c>
      <c r="G11" s="26">
        <f>SUM(F11*0.74)</f>
        <v>18.5</v>
      </c>
      <c r="H11" s="17">
        <v>113456</v>
      </c>
      <c r="I11" s="17">
        <f t="shared" si="0"/>
        <v>182592.93118864</v>
      </c>
      <c r="J11" s="17">
        <f t="shared" si="1"/>
        <v>168</v>
      </c>
      <c r="K11" s="17">
        <f t="shared" si="2"/>
        <v>270.37452792</v>
      </c>
      <c r="L11" s="17"/>
      <c r="M11" s="16" t="s">
        <v>36</v>
      </c>
    </row>
    <row r="12" spans="1:13" ht="25.5" customHeight="1">
      <c r="A12" s="23">
        <v>240</v>
      </c>
      <c r="B12" s="24">
        <v>40623</v>
      </c>
      <c r="C12" s="25" t="s">
        <v>37</v>
      </c>
      <c r="D12" s="25" t="s">
        <v>38</v>
      </c>
      <c r="E12" s="16" t="s">
        <v>39</v>
      </c>
      <c r="F12" s="16"/>
      <c r="G12" s="26"/>
      <c r="H12" s="17">
        <v>113572</v>
      </c>
      <c r="I12" s="17">
        <f t="shared" si="0"/>
        <v>182779.61836268</v>
      </c>
      <c r="J12" s="17">
        <f t="shared" si="1"/>
        <v>116</v>
      </c>
      <c r="K12" s="17">
        <f t="shared" si="2"/>
        <v>186.68717404</v>
      </c>
      <c r="L12" s="17"/>
      <c r="M12" s="16" t="s">
        <v>40</v>
      </c>
    </row>
    <row r="13" spans="1:13" ht="25.5" customHeight="1">
      <c r="A13" s="23">
        <v>241</v>
      </c>
      <c r="B13" s="24">
        <v>40624</v>
      </c>
      <c r="C13" s="25" t="s">
        <v>41</v>
      </c>
      <c r="D13" s="25" t="s">
        <v>42</v>
      </c>
      <c r="E13" s="16" t="s">
        <v>43</v>
      </c>
      <c r="F13" s="16">
        <v>5</v>
      </c>
      <c r="G13" s="26">
        <f>SUM(F13*0.74)</f>
        <v>3.7</v>
      </c>
      <c r="H13" s="17">
        <v>113646</v>
      </c>
      <c r="I13" s="17">
        <f t="shared" si="0"/>
        <v>182898.71190474</v>
      </c>
      <c r="J13" s="17">
        <f t="shared" si="1"/>
        <v>74</v>
      </c>
      <c r="K13" s="17">
        <f t="shared" si="2"/>
        <v>119.09354206</v>
      </c>
      <c r="L13" s="17"/>
      <c r="M13" s="16" t="s">
        <v>44</v>
      </c>
    </row>
    <row r="14" spans="1:13" ht="25.5" customHeight="1">
      <c r="A14" s="23">
        <v>242</v>
      </c>
      <c r="B14" s="24">
        <v>40628</v>
      </c>
      <c r="C14" s="25" t="s">
        <v>45</v>
      </c>
      <c r="D14" s="25" t="s">
        <v>46</v>
      </c>
      <c r="E14" s="16" t="s">
        <v>47</v>
      </c>
      <c r="F14" s="16"/>
      <c r="G14" s="26"/>
      <c r="H14" s="17">
        <v>113740</v>
      </c>
      <c r="I14" s="17">
        <f t="shared" si="0"/>
        <v>183049.9928906</v>
      </c>
      <c r="J14" s="17">
        <f aca="true" t="shared" si="3" ref="J14:J19">SUM(H14-H13)</f>
        <v>94</v>
      </c>
      <c r="K14" s="17">
        <f t="shared" si="2"/>
        <v>151.28098586</v>
      </c>
      <c r="L14" s="17"/>
      <c r="M14" s="16" t="s">
        <v>48</v>
      </c>
    </row>
    <row r="15" spans="1:13" ht="25.5" customHeight="1">
      <c r="A15" s="23">
        <v>243</v>
      </c>
      <c r="B15" s="24">
        <v>40629</v>
      </c>
      <c r="C15" s="25" t="s">
        <v>49</v>
      </c>
      <c r="D15" s="25" t="s">
        <v>50</v>
      </c>
      <c r="E15" s="16" t="s">
        <v>51</v>
      </c>
      <c r="F15" s="16"/>
      <c r="G15" s="26"/>
      <c r="H15" s="17">
        <v>113824</v>
      </c>
      <c r="I15" s="17">
        <f t="shared" si="0"/>
        <v>183185.18015456</v>
      </c>
      <c r="J15" s="17">
        <f t="shared" si="3"/>
        <v>84</v>
      </c>
      <c r="K15" s="17">
        <f t="shared" si="2"/>
        <v>135.18726396</v>
      </c>
      <c r="L15" s="17"/>
      <c r="M15" s="16" t="s">
        <v>52</v>
      </c>
    </row>
    <row r="16" spans="1:13" ht="25.5" customHeight="1">
      <c r="A16" s="23">
        <v>244</v>
      </c>
      <c r="B16" s="24">
        <v>40630</v>
      </c>
      <c r="C16" s="25" t="s">
        <v>53</v>
      </c>
      <c r="D16" s="25" t="s">
        <v>54</v>
      </c>
      <c r="E16" s="16" t="s">
        <v>58</v>
      </c>
      <c r="F16" s="16"/>
      <c r="G16" s="26"/>
      <c r="H16" s="17">
        <v>113862</v>
      </c>
      <c r="I16" s="17">
        <f t="shared" si="0"/>
        <v>183246.33629777998</v>
      </c>
      <c r="J16" s="17">
        <f t="shared" si="3"/>
        <v>38</v>
      </c>
      <c r="K16" s="17">
        <f t="shared" si="2"/>
        <v>61.15614322</v>
      </c>
      <c r="L16" s="17"/>
      <c r="M16" s="16" t="s">
        <v>55</v>
      </c>
    </row>
    <row r="17" spans="1:13" ht="25.5" customHeight="1">
      <c r="A17" s="23">
        <v>245</v>
      </c>
      <c r="B17" s="24">
        <v>40631</v>
      </c>
      <c r="C17" s="25" t="s">
        <v>56</v>
      </c>
      <c r="D17" s="25" t="s">
        <v>57</v>
      </c>
      <c r="E17" s="16" t="s">
        <v>59</v>
      </c>
      <c r="F17" s="16"/>
      <c r="G17" s="26"/>
      <c r="H17" s="17">
        <v>113907</v>
      </c>
      <c r="I17" s="17">
        <f t="shared" si="0"/>
        <v>183318.75804633</v>
      </c>
      <c r="J17" s="17">
        <f t="shared" si="3"/>
        <v>45</v>
      </c>
      <c r="K17" s="17">
        <f t="shared" si="2"/>
        <v>72.42174855</v>
      </c>
      <c r="L17" s="17"/>
      <c r="M17" s="16" t="s">
        <v>60</v>
      </c>
    </row>
    <row r="18" spans="1:13" ht="25.5" customHeight="1">
      <c r="A18" s="23">
        <v>246</v>
      </c>
      <c r="B18" s="24">
        <v>40632</v>
      </c>
      <c r="C18" s="25" t="s">
        <v>53</v>
      </c>
      <c r="D18" s="25" t="s">
        <v>54</v>
      </c>
      <c r="E18" s="16" t="s">
        <v>58</v>
      </c>
      <c r="F18" s="16"/>
      <c r="G18" s="26"/>
      <c r="H18" s="17">
        <v>113970</v>
      </c>
      <c r="I18" s="17">
        <f t="shared" si="0"/>
        <v>183420.1484943</v>
      </c>
      <c r="J18" s="17">
        <f t="shared" si="3"/>
        <v>63</v>
      </c>
      <c r="K18" s="17">
        <f t="shared" si="2"/>
        <v>101.39044797</v>
      </c>
      <c r="L18" s="17"/>
      <c r="M18" s="16" t="s">
        <v>55</v>
      </c>
    </row>
    <row r="19" spans="1:13" ht="25.5" customHeight="1">
      <c r="A19" s="14"/>
      <c r="B19" s="15">
        <v>40636</v>
      </c>
      <c r="C19" s="16" t="s">
        <v>62</v>
      </c>
      <c r="D19" s="16"/>
      <c r="E19" s="16"/>
      <c r="F19" s="16"/>
      <c r="G19" s="16"/>
      <c r="H19" s="17">
        <v>114028</v>
      </c>
      <c r="I19" s="17">
        <f t="shared" si="0"/>
        <v>183513.49208132</v>
      </c>
      <c r="J19" s="17">
        <f t="shared" si="3"/>
        <v>58</v>
      </c>
      <c r="K19" s="17">
        <f t="shared" si="2"/>
        <v>93.34358702</v>
      </c>
      <c r="L19" s="17"/>
      <c r="M19" s="16" t="s">
        <v>89</v>
      </c>
    </row>
    <row r="20" spans="1:13" ht="15.75">
      <c r="A20" s="65" t="s">
        <v>63</v>
      </c>
      <c r="B20" s="66"/>
      <c r="C20" s="12"/>
      <c r="D20" s="10" t="s">
        <v>13</v>
      </c>
      <c r="E20" s="11" t="s">
        <v>14</v>
      </c>
      <c r="F20" s="45" t="s">
        <v>15</v>
      </c>
      <c r="G20" s="45"/>
      <c r="H20" s="45"/>
      <c r="I20" s="45"/>
      <c r="J20" s="45"/>
      <c r="K20" s="45"/>
      <c r="L20" s="45"/>
      <c r="M20" s="46"/>
    </row>
    <row r="21" spans="1:13" ht="12.75">
      <c r="A21" s="61"/>
      <c r="B21" s="62"/>
      <c r="C21" s="13"/>
      <c r="D21" s="30">
        <f>SUM(I31-I24)</f>
        <v>930.217125819996</v>
      </c>
      <c r="E21" s="31" t="s">
        <v>94</v>
      </c>
      <c r="F21" s="63" t="s">
        <v>95</v>
      </c>
      <c r="G21" s="63"/>
      <c r="H21" s="63"/>
      <c r="I21" s="63"/>
      <c r="J21" s="63"/>
      <c r="K21" s="63"/>
      <c r="L21" s="63"/>
      <c r="M21" s="64"/>
    </row>
    <row r="22" spans="1:13" ht="30.75" customHeight="1">
      <c r="A22" s="54" t="s">
        <v>0</v>
      </c>
      <c r="B22" s="56" t="s">
        <v>8</v>
      </c>
      <c r="C22" s="58" t="s">
        <v>9</v>
      </c>
      <c r="D22" s="58"/>
      <c r="E22" s="58"/>
      <c r="F22" s="59" t="s">
        <v>10</v>
      </c>
      <c r="G22" s="60"/>
      <c r="H22" s="47" t="s">
        <v>6</v>
      </c>
      <c r="I22" s="48"/>
      <c r="J22" s="49" t="s">
        <v>7</v>
      </c>
      <c r="K22" s="47"/>
      <c r="L22" s="50" t="s">
        <v>11</v>
      </c>
      <c r="M22" s="52" t="s">
        <v>4</v>
      </c>
    </row>
    <row r="23" spans="1:13" ht="12.75">
      <c r="A23" s="55"/>
      <c r="B23" s="57"/>
      <c r="C23" s="6" t="s">
        <v>1</v>
      </c>
      <c r="D23" s="4" t="s">
        <v>2</v>
      </c>
      <c r="E23" s="5" t="s">
        <v>3</v>
      </c>
      <c r="F23" s="9" t="s">
        <v>102</v>
      </c>
      <c r="G23" s="9" t="s">
        <v>12</v>
      </c>
      <c r="H23" s="6" t="s">
        <v>5</v>
      </c>
      <c r="I23" s="4" t="s">
        <v>16</v>
      </c>
      <c r="J23" s="4" t="s">
        <v>5</v>
      </c>
      <c r="K23" s="5" t="s">
        <v>17</v>
      </c>
      <c r="L23" s="51"/>
      <c r="M23" s="53"/>
    </row>
    <row r="24" spans="1:13" ht="25.5" customHeight="1">
      <c r="A24" s="23">
        <v>235</v>
      </c>
      <c r="B24" s="15">
        <v>40636</v>
      </c>
      <c r="C24" s="32" t="s">
        <v>66</v>
      </c>
      <c r="D24" s="25" t="s">
        <v>64</v>
      </c>
      <c r="E24" s="16" t="s">
        <v>65</v>
      </c>
      <c r="F24" s="25">
        <v>5000</v>
      </c>
      <c r="G24" s="26">
        <f>SUM(F24/703.419)</f>
        <v>7.108138961273437</v>
      </c>
      <c r="H24" s="27">
        <v>114064</v>
      </c>
      <c r="I24" s="27">
        <f aca="true" t="shared" si="4" ref="I24:I31">SUM(H24)*1.60937219</f>
        <v>183571.42948016</v>
      </c>
      <c r="J24" s="21">
        <f>SUM(H24-H19)</f>
        <v>36</v>
      </c>
      <c r="K24" s="21">
        <f aca="true" t="shared" si="5" ref="K24:K31">SUM(J24)*1.60937219</f>
        <v>57.93739884</v>
      </c>
      <c r="L24" s="28"/>
      <c r="M24" s="29" t="s">
        <v>67</v>
      </c>
    </row>
    <row r="25" spans="1:13" ht="25.5" customHeight="1">
      <c r="A25" s="23">
        <v>236</v>
      </c>
      <c r="B25" s="15">
        <v>40638</v>
      </c>
      <c r="C25" s="25" t="s">
        <v>68</v>
      </c>
      <c r="D25" s="25" t="s">
        <v>143</v>
      </c>
      <c r="E25" s="16" t="s">
        <v>69</v>
      </c>
      <c r="F25" s="25"/>
      <c r="G25" s="26"/>
      <c r="H25" s="27">
        <v>114153</v>
      </c>
      <c r="I25" s="27">
        <f t="shared" si="4"/>
        <v>183714.66360507</v>
      </c>
      <c r="J25" s="21">
        <f aca="true" t="shared" si="6" ref="J25:J30">SUM(H25-H24)</f>
        <v>89</v>
      </c>
      <c r="K25" s="21">
        <f t="shared" si="5"/>
        <v>143.23412491</v>
      </c>
      <c r="L25" s="28"/>
      <c r="M25" s="29" t="s">
        <v>70</v>
      </c>
    </row>
    <row r="26" spans="1:13" ht="25.5" customHeight="1">
      <c r="A26" s="23">
        <v>237</v>
      </c>
      <c r="B26" s="15">
        <v>40639</v>
      </c>
      <c r="C26" s="25"/>
      <c r="D26" s="25" t="s">
        <v>71</v>
      </c>
      <c r="E26" s="16" t="s">
        <v>72</v>
      </c>
      <c r="F26" s="25">
        <v>5000</v>
      </c>
      <c r="G26" s="26">
        <f>SUM(F26/703.419)</f>
        <v>7.108138961273437</v>
      </c>
      <c r="H26" s="27">
        <v>114221</v>
      </c>
      <c r="I26" s="27">
        <f t="shared" si="4"/>
        <v>183824.10091399</v>
      </c>
      <c r="J26" s="21">
        <f t="shared" si="6"/>
        <v>68</v>
      </c>
      <c r="K26" s="21">
        <f t="shared" si="5"/>
        <v>109.43730891999999</v>
      </c>
      <c r="L26" s="28"/>
      <c r="M26" s="29" t="s">
        <v>79</v>
      </c>
    </row>
    <row r="27" spans="1:13" ht="25.5" customHeight="1">
      <c r="A27" s="23">
        <v>238</v>
      </c>
      <c r="B27" s="15">
        <v>40640</v>
      </c>
      <c r="C27" s="25" t="s">
        <v>73</v>
      </c>
      <c r="D27" s="25" t="s">
        <v>75</v>
      </c>
      <c r="E27" s="16" t="s">
        <v>74</v>
      </c>
      <c r="F27" s="25"/>
      <c r="G27" s="26"/>
      <c r="H27" s="27">
        <v>114294</v>
      </c>
      <c r="I27" s="27">
        <f t="shared" si="4"/>
        <v>183941.58508386</v>
      </c>
      <c r="J27" s="21">
        <f t="shared" si="6"/>
        <v>73</v>
      </c>
      <c r="K27" s="21">
        <f t="shared" si="5"/>
        <v>117.48416987</v>
      </c>
      <c r="L27" s="28"/>
      <c r="M27" s="29" t="s">
        <v>80</v>
      </c>
    </row>
    <row r="28" spans="1:13" ht="25.5" customHeight="1">
      <c r="A28" s="23">
        <v>239</v>
      </c>
      <c r="B28" s="15">
        <v>40641</v>
      </c>
      <c r="C28" s="25" t="s">
        <v>76</v>
      </c>
      <c r="D28" s="25" t="s">
        <v>77</v>
      </c>
      <c r="E28" s="16" t="s">
        <v>78</v>
      </c>
      <c r="F28" s="25"/>
      <c r="G28" s="26"/>
      <c r="H28" s="27">
        <v>114421</v>
      </c>
      <c r="I28" s="27">
        <f t="shared" si="4"/>
        <v>184145.97535199</v>
      </c>
      <c r="J28" s="21">
        <f t="shared" si="6"/>
        <v>127</v>
      </c>
      <c r="K28" s="21">
        <f t="shared" si="5"/>
        <v>204.39026813</v>
      </c>
      <c r="L28" s="28"/>
      <c r="M28" s="29" t="s">
        <v>81</v>
      </c>
    </row>
    <row r="29" spans="1:13" ht="25.5" customHeight="1">
      <c r="A29" s="23">
        <v>240</v>
      </c>
      <c r="B29" s="15">
        <v>40655</v>
      </c>
      <c r="C29" s="25" t="s">
        <v>82</v>
      </c>
      <c r="D29" s="25" t="s">
        <v>83</v>
      </c>
      <c r="E29" s="16" t="s">
        <v>84</v>
      </c>
      <c r="F29" s="25"/>
      <c r="G29" s="26"/>
      <c r="H29" s="27">
        <v>114504</v>
      </c>
      <c r="I29" s="27">
        <f t="shared" si="4"/>
        <v>184279.55324376</v>
      </c>
      <c r="J29" s="21">
        <f t="shared" si="6"/>
        <v>83</v>
      </c>
      <c r="K29" s="21">
        <f t="shared" si="5"/>
        <v>133.57789177</v>
      </c>
      <c r="L29" s="28"/>
      <c r="M29" s="29" t="s">
        <v>85</v>
      </c>
    </row>
    <row r="30" spans="1:13" ht="25.5" customHeight="1">
      <c r="A30" s="23">
        <v>241</v>
      </c>
      <c r="B30" s="15">
        <v>40656</v>
      </c>
      <c r="C30" s="25" t="s">
        <v>90</v>
      </c>
      <c r="D30" s="25" t="s">
        <v>88</v>
      </c>
      <c r="E30" s="16" t="s">
        <v>87</v>
      </c>
      <c r="F30" s="25"/>
      <c r="G30" s="26"/>
      <c r="H30" s="27">
        <v>114577</v>
      </c>
      <c r="I30" s="27">
        <f t="shared" si="4"/>
        <v>184397.03741363</v>
      </c>
      <c r="J30" s="21">
        <f t="shared" si="6"/>
        <v>73</v>
      </c>
      <c r="K30" s="21">
        <f t="shared" si="5"/>
        <v>117.48416987</v>
      </c>
      <c r="L30" s="28"/>
      <c r="M30" s="29" t="s">
        <v>86</v>
      </c>
    </row>
    <row r="31" spans="1:13" ht="25.5" customHeight="1">
      <c r="A31" s="23">
        <v>242</v>
      </c>
      <c r="B31" s="15">
        <v>40658</v>
      </c>
      <c r="C31" s="25" t="s">
        <v>91</v>
      </c>
      <c r="D31" s="25" t="s">
        <v>92</v>
      </c>
      <c r="E31" s="16" t="s">
        <v>93</v>
      </c>
      <c r="F31" s="25"/>
      <c r="G31" s="26"/>
      <c r="H31" s="27">
        <v>114642</v>
      </c>
      <c r="I31" s="27">
        <f t="shared" si="4"/>
        <v>184501.64660598</v>
      </c>
      <c r="J31" s="21">
        <f>SUM(H31-H30)</f>
        <v>65</v>
      </c>
      <c r="K31" s="21">
        <f t="shared" si="5"/>
        <v>104.60919235</v>
      </c>
      <c r="L31" s="28"/>
      <c r="M31" s="29" t="s">
        <v>99</v>
      </c>
    </row>
    <row r="32" spans="1:13" ht="15.75">
      <c r="A32" s="65" t="s">
        <v>100</v>
      </c>
      <c r="B32" s="66"/>
      <c r="C32" s="12"/>
      <c r="D32" s="10" t="s">
        <v>13</v>
      </c>
      <c r="E32" s="11" t="s">
        <v>14</v>
      </c>
      <c r="F32" s="45" t="s">
        <v>15</v>
      </c>
      <c r="G32" s="45"/>
      <c r="H32" s="45"/>
      <c r="I32" s="45"/>
      <c r="J32" s="45"/>
      <c r="K32" s="45"/>
      <c r="L32" s="45"/>
      <c r="M32" s="46"/>
    </row>
    <row r="33" spans="1:13" ht="12.75">
      <c r="A33" s="61"/>
      <c r="B33" s="62"/>
      <c r="C33" s="13"/>
      <c r="D33" s="30">
        <f>SUM(I45-I36)</f>
        <v>553.6240333599853</v>
      </c>
      <c r="E33" s="31" t="s">
        <v>135</v>
      </c>
      <c r="F33" s="63" t="s">
        <v>149</v>
      </c>
      <c r="G33" s="63"/>
      <c r="H33" s="63"/>
      <c r="I33" s="63"/>
      <c r="J33" s="63"/>
      <c r="K33" s="63"/>
      <c r="L33" s="63"/>
      <c r="M33" s="64"/>
    </row>
    <row r="34" spans="1:13" ht="30.75" customHeight="1">
      <c r="A34" s="54" t="s">
        <v>0</v>
      </c>
      <c r="B34" s="56" t="s">
        <v>8</v>
      </c>
      <c r="C34" s="58" t="s">
        <v>9</v>
      </c>
      <c r="D34" s="58"/>
      <c r="E34" s="58"/>
      <c r="F34" s="59" t="s">
        <v>10</v>
      </c>
      <c r="G34" s="60"/>
      <c r="H34" s="47" t="s">
        <v>6</v>
      </c>
      <c r="I34" s="48"/>
      <c r="J34" s="49" t="s">
        <v>7</v>
      </c>
      <c r="K34" s="47"/>
      <c r="L34" s="50" t="s">
        <v>11</v>
      </c>
      <c r="M34" s="52" t="s">
        <v>4</v>
      </c>
    </row>
    <row r="35" spans="1:13" ht="12.75">
      <c r="A35" s="55"/>
      <c r="B35" s="57"/>
      <c r="C35" s="6" t="s">
        <v>1</v>
      </c>
      <c r="D35" s="4" t="s">
        <v>2</v>
      </c>
      <c r="E35" s="5" t="s">
        <v>3</v>
      </c>
      <c r="F35" s="9" t="s">
        <v>103</v>
      </c>
      <c r="G35" s="9" t="s">
        <v>12</v>
      </c>
      <c r="H35" s="6" t="s">
        <v>5</v>
      </c>
      <c r="I35" s="4" t="s">
        <v>16</v>
      </c>
      <c r="J35" s="4" t="s">
        <v>5</v>
      </c>
      <c r="K35" s="5" t="s">
        <v>17</v>
      </c>
      <c r="L35" s="51"/>
      <c r="M35" s="53"/>
    </row>
    <row r="36" spans="1:13" ht="25.5" customHeight="1">
      <c r="A36" s="23">
        <v>243</v>
      </c>
      <c r="B36" s="15">
        <v>40659</v>
      </c>
      <c r="C36" s="25" t="s">
        <v>97</v>
      </c>
      <c r="D36" s="25" t="s">
        <v>98</v>
      </c>
      <c r="E36" s="16" t="s">
        <v>107</v>
      </c>
      <c r="F36" s="25">
        <v>333</v>
      </c>
      <c r="G36" s="26">
        <f>SUM(F36/29.33)</f>
        <v>11.353562904875554</v>
      </c>
      <c r="H36" s="27">
        <v>114686</v>
      </c>
      <c r="I36" s="27">
        <f aca="true" t="shared" si="7" ref="I36:I45">SUM(H36)*1.60937219</f>
        <v>184572.45898234</v>
      </c>
      <c r="J36" s="21">
        <f>SUM(H36-H17)</f>
        <v>779</v>
      </c>
      <c r="K36" s="21">
        <f aca="true" t="shared" si="8" ref="K36:K45">SUM(J36)*1.60937219</f>
        <v>1253.70093601</v>
      </c>
      <c r="L36" s="28"/>
      <c r="M36" s="29" t="s">
        <v>106</v>
      </c>
    </row>
    <row r="37" spans="1:13" ht="25.5" customHeight="1">
      <c r="A37" s="23">
        <v>244</v>
      </c>
      <c r="B37" s="15">
        <v>40661</v>
      </c>
      <c r="C37" s="25" t="s">
        <v>104</v>
      </c>
      <c r="D37" s="25" t="s">
        <v>105</v>
      </c>
      <c r="E37" s="16" t="s">
        <v>108</v>
      </c>
      <c r="F37" s="25"/>
      <c r="G37" s="26"/>
      <c r="H37" s="27">
        <v>114710</v>
      </c>
      <c r="I37" s="27">
        <f t="shared" si="7"/>
        <v>184611.0839149</v>
      </c>
      <c r="J37" s="21">
        <f aca="true" t="shared" si="9" ref="J37:J45">SUM(H37-H36)</f>
        <v>24</v>
      </c>
      <c r="K37" s="21">
        <f t="shared" si="8"/>
        <v>38.62493256</v>
      </c>
      <c r="L37" s="28"/>
      <c r="M37" s="29" t="s">
        <v>109</v>
      </c>
    </row>
    <row r="38" spans="1:13" ht="25.5" customHeight="1">
      <c r="A38" s="23">
        <v>245</v>
      </c>
      <c r="B38" s="15">
        <v>40663</v>
      </c>
      <c r="C38" s="25" t="s">
        <v>111</v>
      </c>
      <c r="D38" s="25" t="s">
        <v>110</v>
      </c>
      <c r="E38" s="16" t="s">
        <v>112</v>
      </c>
      <c r="F38" s="25"/>
      <c r="G38" s="26"/>
      <c r="H38" s="27">
        <v>114721</v>
      </c>
      <c r="I38" s="27">
        <f t="shared" si="7"/>
        <v>184628.78700899</v>
      </c>
      <c r="J38" s="21">
        <f t="shared" si="9"/>
        <v>11</v>
      </c>
      <c r="K38" s="21">
        <f t="shared" si="8"/>
        <v>17.70309409</v>
      </c>
      <c r="L38" s="28"/>
      <c r="M38" s="29" t="s">
        <v>113</v>
      </c>
    </row>
    <row r="39" spans="1:13" ht="25.5" customHeight="1">
      <c r="A39" s="23">
        <v>246</v>
      </c>
      <c r="B39" s="15">
        <v>40665</v>
      </c>
      <c r="C39" s="25" t="s">
        <v>104</v>
      </c>
      <c r="D39" s="25" t="s">
        <v>105</v>
      </c>
      <c r="E39" s="16" t="s">
        <v>108</v>
      </c>
      <c r="F39" s="25"/>
      <c r="G39" s="26"/>
      <c r="H39" s="27">
        <v>114732</v>
      </c>
      <c r="I39" s="27">
        <f t="shared" si="7"/>
        <v>184646.49010308</v>
      </c>
      <c r="J39" s="21">
        <f t="shared" si="9"/>
        <v>11</v>
      </c>
      <c r="K39" s="21">
        <f t="shared" si="8"/>
        <v>17.70309409</v>
      </c>
      <c r="L39" s="28"/>
      <c r="M39" s="29" t="s">
        <v>109</v>
      </c>
    </row>
    <row r="40" spans="1:13" ht="25.5" customHeight="1">
      <c r="A40" s="23">
        <v>247</v>
      </c>
      <c r="B40" s="15">
        <v>40666</v>
      </c>
      <c r="C40" s="25" t="s">
        <v>114</v>
      </c>
      <c r="D40" s="25" t="s">
        <v>115</v>
      </c>
      <c r="E40" s="16" t="s">
        <v>116</v>
      </c>
      <c r="F40" s="25"/>
      <c r="G40" s="26"/>
      <c r="H40" s="27">
        <v>114802</v>
      </c>
      <c r="I40" s="27">
        <f t="shared" si="7"/>
        <v>184759.14615638</v>
      </c>
      <c r="J40" s="21">
        <f t="shared" si="9"/>
        <v>70</v>
      </c>
      <c r="K40" s="21">
        <f t="shared" si="8"/>
        <v>112.6560533</v>
      </c>
      <c r="L40" s="28"/>
      <c r="M40" s="29" t="s">
        <v>117</v>
      </c>
    </row>
    <row r="41" spans="1:13" ht="25.5" customHeight="1">
      <c r="A41" s="23">
        <v>248</v>
      </c>
      <c r="B41" s="15">
        <v>40667</v>
      </c>
      <c r="C41" s="25" t="s">
        <v>118</v>
      </c>
      <c r="D41" s="25" t="s">
        <v>119</v>
      </c>
      <c r="E41" s="16" t="s">
        <v>120</v>
      </c>
      <c r="F41" s="25">
        <v>100</v>
      </c>
      <c r="G41" s="26">
        <f>SUM(F41/29.33)</f>
        <v>3.409478349812479</v>
      </c>
      <c r="H41" s="27">
        <v>114838</v>
      </c>
      <c r="I41" s="27">
        <f t="shared" si="7"/>
        <v>184817.08355522</v>
      </c>
      <c r="J41" s="21">
        <f t="shared" si="9"/>
        <v>36</v>
      </c>
      <c r="K41" s="21">
        <f t="shared" si="8"/>
        <v>57.93739884</v>
      </c>
      <c r="L41" s="28"/>
      <c r="M41" s="29" t="s">
        <v>121</v>
      </c>
    </row>
    <row r="42" spans="1:13" ht="25.5" customHeight="1">
      <c r="A42" s="23">
        <v>249</v>
      </c>
      <c r="B42" s="15">
        <v>40669</v>
      </c>
      <c r="C42" s="25" t="s">
        <v>122</v>
      </c>
      <c r="D42" s="25" t="s">
        <v>123</v>
      </c>
      <c r="E42" s="16" t="s">
        <v>125</v>
      </c>
      <c r="F42" s="25">
        <v>100</v>
      </c>
      <c r="G42" s="26">
        <f>SUM(F42/29.33)</f>
        <v>3.409478349812479</v>
      </c>
      <c r="H42" s="27">
        <v>114863</v>
      </c>
      <c r="I42" s="27">
        <f t="shared" si="7"/>
        <v>184857.31785997</v>
      </c>
      <c r="J42" s="21">
        <f t="shared" si="9"/>
        <v>25</v>
      </c>
      <c r="K42" s="21">
        <f t="shared" si="8"/>
        <v>40.23430475</v>
      </c>
      <c r="L42" s="28"/>
      <c r="M42" s="29" t="s">
        <v>124</v>
      </c>
    </row>
    <row r="43" spans="1:13" ht="25.5" customHeight="1">
      <c r="A43" s="23">
        <v>250</v>
      </c>
      <c r="B43" s="15">
        <v>40670</v>
      </c>
      <c r="C43" s="25" t="s">
        <v>126</v>
      </c>
      <c r="D43" s="25" t="s">
        <v>127</v>
      </c>
      <c r="E43" s="16" t="s">
        <v>128</v>
      </c>
      <c r="F43" s="25">
        <v>242</v>
      </c>
      <c r="G43" s="26">
        <f>SUM(F43/29.33)</f>
        <v>8.250937606546199</v>
      </c>
      <c r="H43" s="27">
        <v>114932</v>
      </c>
      <c r="I43" s="27">
        <f t="shared" si="7"/>
        <v>184968.36454108</v>
      </c>
      <c r="J43" s="21">
        <f t="shared" si="9"/>
        <v>69</v>
      </c>
      <c r="K43" s="21">
        <f t="shared" si="8"/>
        <v>111.04668111</v>
      </c>
      <c r="L43" s="28"/>
      <c r="M43" s="29" t="s">
        <v>129</v>
      </c>
    </row>
    <row r="44" spans="1:13" ht="25.5" customHeight="1">
      <c r="A44" s="23">
        <v>251</v>
      </c>
      <c r="B44" s="15">
        <v>40673</v>
      </c>
      <c r="C44" s="25" t="s">
        <v>130</v>
      </c>
      <c r="D44" s="25" t="s">
        <v>131</v>
      </c>
      <c r="E44" s="16" t="s">
        <v>132</v>
      </c>
      <c r="F44" s="25"/>
      <c r="G44" s="26"/>
      <c r="H44" s="27">
        <v>115014</v>
      </c>
      <c r="I44" s="27">
        <f t="shared" si="7"/>
        <v>185100.33306066</v>
      </c>
      <c r="J44" s="21">
        <f>SUM(H44-H43)</f>
        <v>82</v>
      </c>
      <c r="K44" s="21">
        <f>SUM(J44)*1.60937219</f>
        <v>131.96851958</v>
      </c>
      <c r="L44" s="28"/>
      <c r="M44" s="29" t="s">
        <v>133</v>
      </c>
    </row>
    <row r="45" spans="1:13" ht="25.5" customHeight="1">
      <c r="A45" s="22"/>
      <c r="B45" s="18">
        <v>40674</v>
      </c>
      <c r="C45" s="19"/>
      <c r="D45" s="19" t="s">
        <v>134</v>
      </c>
      <c r="E45" s="19"/>
      <c r="F45" s="19"/>
      <c r="G45" s="19"/>
      <c r="H45" s="20">
        <v>115030</v>
      </c>
      <c r="I45" s="20">
        <f t="shared" si="7"/>
        <v>185126.0830157</v>
      </c>
      <c r="J45" s="33">
        <f t="shared" si="9"/>
        <v>16</v>
      </c>
      <c r="K45" s="33">
        <f t="shared" si="8"/>
        <v>25.74995504</v>
      </c>
      <c r="L45" s="20"/>
      <c r="M45" s="19"/>
    </row>
    <row r="46" spans="1:13" ht="15.75">
      <c r="A46" s="65" t="s">
        <v>136</v>
      </c>
      <c r="B46" s="66"/>
      <c r="C46" s="12"/>
      <c r="D46" s="10" t="s">
        <v>13</v>
      </c>
      <c r="E46" s="11" t="s">
        <v>14</v>
      </c>
      <c r="F46" s="45" t="s">
        <v>15</v>
      </c>
      <c r="G46" s="45"/>
      <c r="H46" s="45"/>
      <c r="I46" s="45"/>
      <c r="J46" s="45"/>
      <c r="K46" s="45"/>
      <c r="L46" s="45"/>
      <c r="M46" s="46"/>
    </row>
    <row r="47" spans="1:13" ht="12.75" customHeight="1">
      <c r="A47" s="61"/>
      <c r="B47" s="62"/>
      <c r="C47" s="13"/>
      <c r="D47" s="30">
        <f>SUM(I53-I50)</f>
        <v>210.82775689000846</v>
      </c>
      <c r="E47" s="31" t="s">
        <v>148</v>
      </c>
      <c r="F47" s="63" t="s">
        <v>149</v>
      </c>
      <c r="G47" s="63"/>
      <c r="H47" s="63"/>
      <c r="I47" s="63"/>
      <c r="J47" s="63"/>
      <c r="K47" s="63"/>
      <c r="L47" s="63"/>
      <c r="M47" s="64"/>
    </row>
    <row r="48" spans="1:13" ht="30.75" customHeight="1">
      <c r="A48" s="54" t="s">
        <v>0</v>
      </c>
      <c r="B48" s="56" t="s">
        <v>8</v>
      </c>
      <c r="C48" s="58" t="s">
        <v>9</v>
      </c>
      <c r="D48" s="58"/>
      <c r="E48" s="58"/>
      <c r="F48" s="59" t="s">
        <v>10</v>
      </c>
      <c r="G48" s="60"/>
      <c r="H48" s="47" t="s">
        <v>6</v>
      </c>
      <c r="I48" s="48"/>
      <c r="J48" s="49" t="s">
        <v>7</v>
      </c>
      <c r="K48" s="47"/>
      <c r="L48" s="50" t="s">
        <v>11</v>
      </c>
      <c r="M48" s="52" t="s">
        <v>4</v>
      </c>
    </row>
    <row r="49" spans="1:13" ht="12.75">
      <c r="A49" s="55"/>
      <c r="B49" s="57"/>
      <c r="C49" s="6" t="s">
        <v>1</v>
      </c>
      <c r="D49" s="4" t="s">
        <v>2</v>
      </c>
      <c r="E49" s="5" t="s">
        <v>3</v>
      </c>
      <c r="F49" s="9" t="s">
        <v>139</v>
      </c>
      <c r="G49" s="9" t="s">
        <v>12</v>
      </c>
      <c r="H49" s="6" t="s">
        <v>5</v>
      </c>
      <c r="I49" s="4" t="s">
        <v>16</v>
      </c>
      <c r="J49" s="4" t="s">
        <v>5</v>
      </c>
      <c r="K49" s="5" t="s">
        <v>17</v>
      </c>
      <c r="L49" s="51"/>
      <c r="M49" s="53"/>
    </row>
    <row r="50" spans="1:13" ht="25.5" customHeight="1">
      <c r="A50" s="34"/>
      <c r="B50" s="35">
        <v>40674</v>
      </c>
      <c r="C50" s="36"/>
      <c r="D50" s="36" t="s">
        <v>134</v>
      </c>
      <c r="E50" s="36"/>
      <c r="F50" s="36"/>
      <c r="G50" s="36"/>
      <c r="H50" s="37">
        <v>115030</v>
      </c>
      <c r="I50" s="37">
        <f>SUM(H50)*1.60937219</f>
        <v>185126.0830157</v>
      </c>
      <c r="J50" s="38"/>
      <c r="K50" s="38"/>
      <c r="L50" s="37"/>
      <c r="M50" s="36"/>
    </row>
    <row r="51" spans="1:13" ht="25.5" customHeight="1">
      <c r="A51" s="14">
        <v>252</v>
      </c>
      <c r="B51" s="15">
        <v>40674</v>
      </c>
      <c r="C51" s="16" t="s">
        <v>138</v>
      </c>
      <c r="D51" s="16" t="s">
        <v>137</v>
      </c>
      <c r="E51" s="16" t="s">
        <v>140</v>
      </c>
      <c r="F51" s="16">
        <v>100</v>
      </c>
      <c r="G51" s="41">
        <f>SUM(F51/26.16)</f>
        <v>3.8226299694189603</v>
      </c>
      <c r="H51" s="17">
        <v>115083</v>
      </c>
      <c r="I51" s="17">
        <f>SUM(H51)*1.60937219</f>
        <v>185211.37974177</v>
      </c>
      <c r="J51" s="21">
        <f>SUM(H51-H50)</f>
        <v>53</v>
      </c>
      <c r="K51" s="21">
        <f>SUM(J51)*1.60937219</f>
        <v>85.29672607</v>
      </c>
      <c r="L51" s="17" t="s">
        <v>142</v>
      </c>
      <c r="M51" s="16" t="s">
        <v>141</v>
      </c>
    </row>
    <row r="52" spans="1:13" ht="25.5" customHeight="1">
      <c r="A52" s="14">
        <v>253</v>
      </c>
      <c r="B52" s="15">
        <v>40675</v>
      </c>
      <c r="C52" s="16" t="s">
        <v>144</v>
      </c>
      <c r="D52" s="16" t="s">
        <v>145</v>
      </c>
      <c r="E52" s="16" t="s">
        <v>146</v>
      </c>
      <c r="F52" s="16"/>
      <c r="G52" s="16"/>
      <c r="H52" s="17">
        <v>115111</v>
      </c>
      <c r="I52" s="17">
        <f>SUM(H52)*1.60937219</f>
        <v>185256.44216309</v>
      </c>
      <c r="J52" s="21">
        <f>SUM(H52-H51)</f>
        <v>28</v>
      </c>
      <c r="K52" s="21">
        <f>SUM(J52)*1.60937219</f>
        <v>45.06242132</v>
      </c>
      <c r="L52" s="17" t="s">
        <v>142</v>
      </c>
      <c r="M52" s="16" t="s">
        <v>147</v>
      </c>
    </row>
    <row r="53" spans="1:13" ht="25.5" customHeight="1">
      <c r="A53" s="22"/>
      <c r="B53" s="15">
        <v>40676</v>
      </c>
      <c r="C53" s="19"/>
      <c r="D53" s="19" t="s">
        <v>134</v>
      </c>
      <c r="E53" s="19"/>
      <c r="F53" s="19"/>
      <c r="G53" s="19"/>
      <c r="H53" s="20">
        <v>115161</v>
      </c>
      <c r="I53" s="17">
        <f>SUM(H53)*1.60937219</f>
        <v>185336.91077259</v>
      </c>
      <c r="J53" s="21">
        <f>SUM(H53-H52)</f>
        <v>50</v>
      </c>
      <c r="K53" s="21">
        <f>SUM(J53)*1.60937219</f>
        <v>80.4686095</v>
      </c>
      <c r="L53" s="20"/>
      <c r="M53" s="19"/>
    </row>
    <row r="54" spans="1:13" ht="15.75">
      <c r="A54" s="65" t="s">
        <v>150</v>
      </c>
      <c r="B54" s="66"/>
      <c r="C54" s="12"/>
      <c r="D54" s="10" t="s">
        <v>13</v>
      </c>
      <c r="E54" s="11" t="s">
        <v>14</v>
      </c>
      <c r="F54" s="45" t="s">
        <v>15</v>
      </c>
      <c r="G54" s="45"/>
      <c r="H54" s="45"/>
      <c r="I54" s="45"/>
      <c r="J54" s="45"/>
      <c r="K54" s="45"/>
      <c r="L54" s="45"/>
      <c r="M54" s="46"/>
    </row>
    <row r="55" spans="1:13" ht="12.75" customHeight="1">
      <c r="A55" s="61"/>
      <c r="B55" s="62"/>
      <c r="C55" s="13"/>
      <c r="D55" s="30">
        <f>SUM(I66-I58)</f>
        <v>690.4206695100002</v>
      </c>
      <c r="E55" s="31" t="s">
        <v>185</v>
      </c>
      <c r="F55" s="63" t="s">
        <v>149</v>
      </c>
      <c r="G55" s="63"/>
      <c r="H55" s="63"/>
      <c r="I55" s="63"/>
      <c r="J55" s="63"/>
      <c r="K55" s="63"/>
      <c r="L55" s="63"/>
      <c r="M55" s="64"/>
    </row>
    <row r="56" spans="1:13" ht="30.75" customHeight="1">
      <c r="A56" s="54" t="s">
        <v>0</v>
      </c>
      <c r="B56" s="56" t="s">
        <v>8</v>
      </c>
      <c r="C56" s="58" t="s">
        <v>9</v>
      </c>
      <c r="D56" s="58"/>
      <c r="E56" s="58"/>
      <c r="F56" s="59" t="s">
        <v>10</v>
      </c>
      <c r="G56" s="60"/>
      <c r="H56" s="47" t="s">
        <v>6</v>
      </c>
      <c r="I56" s="48"/>
      <c r="J56" s="49" t="s">
        <v>7</v>
      </c>
      <c r="K56" s="47"/>
      <c r="L56" s="50" t="s">
        <v>11</v>
      </c>
      <c r="M56" s="52" t="s">
        <v>4</v>
      </c>
    </row>
    <row r="57" spans="1:13" ht="12.75">
      <c r="A57" s="55"/>
      <c r="B57" s="57"/>
      <c r="C57" s="6" t="s">
        <v>1</v>
      </c>
      <c r="D57" s="4" t="s">
        <v>2</v>
      </c>
      <c r="E57" s="5" t="s">
        <v>3</v>
      </c>
      <c r="F57" s="9" t="s">
        <v>154</v>
      </c>
      <c r="G57" s="9" t="s">
        <v>12</v>
      </c>
      <c r="H57" s="6" t="s">
        <v>5</v>
      </c>
      <c r="I57" s="4" t="s">
        <v>16</v>
      </c>
      <c r="J57" s="4" t="s">
        <v>5</v>
      </c>
      <c r="K57" s="5" t="s">
        <v>17</v>
      </c>
      <c r="L57" s="51"/>
      <c r="M57" s="53"/>
    </row>
    <row r="58" spans="1:13" ht="25.5" customHeight="1">
      <c r="A58" s="34"/>
      <c r="B58" s="35">
        <v>40676</v>
      </c>
      <c r="C58" s="36"/>
      <c r="D58" s="36" t="s">
        <v>134</v>
      </c>
      <c r="E58" s="36"/>
      <c r="F58" s="36"/>
      <c r="G58" s="40"/>
      <c r="H58" s="37">
        <v>115161</v>
      </c>
      <c r="I58" s="37">
        <f aca="true" t="shared" si="10" ref="I58:I66">SUM(H58)*1.60937219</f>
        <v>185336.91077259</v>
      </c>
      <c r="J58" s="38"/>
      <c r="K58" s="38"/>
      <c r="L58" s="37"/>
      <c r="M58" s="36"/>
    </row>
    <row r="59" spans="1:13" ht="25.5" customHeight="1">
      <c r="A59" s="14">
        <v>254</v>
      </c>
      <c r="B59" s="15">
        <v>40676</v>
      </c>
      <c r="C59" s="16" t="s">
        <v>151</v>
      </c>
      <c r="D59" s="16" t="s">
        <v>152</v>
      </c>
      <c r="E59" s="16" t="s">
        <v>155</v>
      </c>
      <c r="F59" s="16"/>
      <c r="G59" s="41"/>
      <c r="H59" s="17">
        <v>115210</v>
      </c>
      <c r="I59" s="17">
        <f t="shared" si="10"/>
        <v>185415.7700099</v>
      </c>
      <c r="J59" s="21">
        <f aca="true" t="shared" si="11" ref="J59:J66">SUM(H59-H58)</f>
        <v>49</v>
      </c>
      <c r="K59" s="21">
        <f aca="true" t="shared" si="12" ref="K59:K66">SUM(J59)*1.60937219</f>
        <v>78.85923731</v>
      </c>
      <c r="L59" s="17" t="s">
        <v>153</v>
      </c>
      <c r="M59" s="16" t="s">
        <v>156</v>
      </c>
    </row>
    <row r="60" spans="1:13" ht="25.5" customHeight="1">
      <c r="A60" s="14">
        <v>255</v>
      </c>
      <c r="B60" s="15">
        <v>40679</v>
      </c>
      <c r="C60" s="16" t="s">
        <v>157</v>
      </c>
      <c r="D60" s="16" t="s">
        <v>158</v>
      </c>
      <c r="E60" s="16" t="s">
        <v>159</v>
      </c>
      <c r="F60" s="16">
        <v>8</v>
      </c>
      <c r="G60" s="41">
        <f>SUM(F60/1.33)</f>
        <v>6.015037593984962</v>
      </c>
      <c r="H60" s="17">
        <v>115300</v>
      </c>
      <c r="I60" s="17">
        <f t="shared" si="10"/>
        <v>185560.613507</v>
      </c>
      <c r="J60" s="21">
        <f t="shared" si="11"/>
        <v>90</v>
      </c>
      <c r="K60" s="21">
        <f t="shared" si="12"/>
        <v>144.8434971</v>
      </c>
      <c r="L60" s="17" t="s">
        <v>161</v>
      </c>
      <c r="M60" s="16" t="s">
        <v>160</v>
      </c>
    </row>
    <row r="61" spans="1:13" ht="25.5" customHeight="1">
      <c r="A61" s="14">
        <v>256</v>
      </c>
      <c r="B61" s="15">
        <v>40680</v>
      </c>
      <c r="C61" s="16" t="s">
        <v>162</v>
      </c>
      <c r="D61" s="16" t="s">
        <v>163</v>
      </c>
      <c r="E61" s="16" t="s">
        <v>164</v>
      </c>
      <c r="F61" s="16">
        <v>5</v>
      </c>
      <c r="G61" s="41">
        <f>SUM(F61/1.33)</f>
        <v>3.7593984962406015</v>
      </c>
      <c r="H61" s="17">
        <v>115371</v>
      </c>
      <c r="I61" s="17">
        <f t="shared" si="10"/>
        <v>185674.87893248998</v>
      </c>
      <c r="J61" s="21">
        <f t="shared" si="11"/>
        <v>71</v>
      </c>
      <c r="K61" s="21">
        <f t="shared" si="12"/>
        <v>114.26542549</v>
      </c>
      <c r="L61" s="17" t="s">
        <v>165</v>
      </c>
      <c r="M61" s="16" t="s">
        <v>166</v>
      </c>
    </row>
    <row r="62" spans="1:13" ht="25.5" customHeight="1">
      <c r="A62" s="14">
        <v>257</v>
      </c>
      <c r="B62" s="15">
        <v>40681</v>
      </c>
      <c r="C62" s="16" t="s">
        <v>167</v>
      </c>
      <c r="D62" s="16" t="s">
        <v>168</v>
      </c>
      <c r="E62" s="16" t="s">
        <v>169</v>
      </c>
      <c r="F62" s="16">
        <v>10</v>
      </c>
      <c r="G62" s="41">
        <f>SUM(F62/1.33)</f>
        <v>7.518796992481203</v>
      </c>
      <c r="H62" s="17">
        <v>115442</v>
      </c>
      <c r="I62" s="17">
        <f t="shared" si="10"/>
        <v>185789.14435798</v>
      </c>
      <c r="J62" s="21">
        <f t="shared" si="11"/>
        <v>71</v>
      </c>
      <c r="K62" s="21">
        <f t="shared" si="12"/>
        <v>114.26542549</v>
      </c>
      <c r="L62" s="17" t="s">
        <v>170</v>
      </c>
      <c r="M62" s="16" t="s">
        <v>171</v>
      </c>
    </row>
    <row r="63" spans="1:13" ht="25.5" customHeight="1">
      <c r="A63" s="14"/>
      <c r="B63" s="15">
        <v>40682</v>
      </c>
      <c r="C63" s="16" t="s">
        <v>172</v>
      </c>
      <c r="D63" s="16" t="s">
        <v>173</v>
      </c>
      <c r="E63" s="16"/>
      <c r="F63" s="16"/>
      <c r="G63" s="41"/>
      <c r="H63" s="17">
        <v>115466</v>
      </c>
      <c r="I63" s="17">
        <f t="shared" si="10"/>
        <v>185827.76929054</v>
      </c>
      <c r="J63" s="21">
        <f t="shared" si="11"/>
        <v>24</v>
      </c>
      <c r="K63" s="21">
        <f t="shared" si="12"/>
        <v>38.62493256</v>
      </c>
      <c r="L63" s="17" t="s">
        <v>170</v>
      </c>
      <c r="M63" s="16" t="s">
        <v>174</v>
      </c>
    </row>
    <row r="64" spans="1:13" ht="25.5" customHeight="1">
      <c r="A64" s="14">
        <v>258</v>
      </c>
      <c r="B64" s="15">
        <v>40683</v>
      </c>
      <c r="C64" s="16" t="s">
        <v>175</v>
      </c>
      <c r="D64" s="16" t="s">
        <v>176</v>
      </c>
      <c r="E64" s="16" t="s">
        <v>177</v>
      </c>
      <c r="F64" s="16">
        <v>15</v>
      </c>
      <c r="G64" s="41">
        <f>SUM(F64/1.33)</f>
        <v>11.278195488721805</v>
      </c>
      <c r="H64" s="17">
        <v>115503</v>
      </c>
      <c r="I64" s="17">
        <f t="shared" si="10"/>
        <v>185887.31606157</v>
      </c>
      <c r="J64" s="21">
        <f t="shared" si="11"/>
        <v>37</v>
      </c>
      <c r="K64" s="21">
        <f t="shared" si="12"/>
        <v>59.54677103</v>
      </c>
      <c r="L64" s="17" t="s">
        <v>178</v>
      </c>
      <c r="M64" s="16" t="s">
        <v>179</v>
      </c>
    </row>
    <row r="65" spans="1:13" ht="25.5" customHeight="1">
      <c r="A65" s="14">
        <v>259</v>
      </c>
      <c r="B65" s="15">
        <v>40684</v>
      </c>
      <c r="C65" s="16" t="s">
        <v>180</v>
      </c>
      <c r="D65" s="16" t="s">
        <v>181</v>
      </c>
      <c r="E65" s="16" t="s">
        <v>182</v>
      </c>
      <c r="F65" s="16"/>
      <c r="G65" s="41"/>
      <c r="H65" s="17">
        <v>115566</v>
      </c>
      <c r="I65" s="17">
        <f t="shared" si="10"/>
        <v>185988.70650954</v>
      </c>
      <c r="J65" s="21">
        <f t="shared" si="11"/>
        <v>63</v>
      </c>
      <c r="K65" s="21">
        <f t="shared" si="12"/>
        <v>101.39044797</v>
      </c>
      <c r="L65" s="17" t="s">
        <v>178</v>
      </c>
      <c r="M65" s="16" t="s">
        <v>183</v>
      </c>
    </row>
    <row r="66" spans="1:13" ht="25.5" customHeight="1">
      <c r="A66" s="22"/>
      <c r="B66" s="15">
        <v>40685</v>
      </c>
      <c r="C66" s="19"/>
      <c r="D66" s="19" t="s">
        <v>134</v>
      </c>
      <c r="E66" s="19"/>
      <c r="F66" s="19"/>
      <c r="G66" s="42"/>
      <c r="H66" s="20">
        <v>115590</v>
      </c>
      <c r="I66" s="20">
        <f t="shared" si="10"/>
        <v>186027.3314421</v>
      </c>
      <c r="J66" s="33">
        <f t="shared" si="11"/>
        <v>24</v>
      </c>
      <c r="K66" s="33">
        <f t="shared" si="12"/>
        <v>38.62493256</v>
      </c>
      <c r="L66" s="20"/>
      <c r="M66" s="19"/>
    </row>
    <row r="67" spans="1:13" ht="15.75">
      <c r="A67" s="65" t="s">
        <v>184</v>
      </c>
      <c r="B67" s="66"/>
      <c r="C67" s="12"/>
      <c r="D67" s="10" t="s">
        <v>13</v>
      </c>
      <c r="E67" s="11" t="s">
        <v>14</v>
      </c>
      <c r="F67" s="45" t="s">
        <v>15</v>
      </c>
      <c r="G67" s="45"/>
      <c r="H67" s="45"/>
      <c r="I67" s="45"/>
      <c r="J67" s="45"/>
      <c r="K67" s="45"/>
      <c r="L67" s="45"/>
      <c r="M67" s="46"/>
    </row>
    <row r="68" spans="1:13" ht="12.75" customHeight="1">
      <c r="A68" s="61"/>
      <c r="B68" s="62"/>
      <c r="C68" s="13"/>
      <c r="D68" s="30">
        <f>SUM(I76-I71)</f>
        <v>635.7020150499884</v>
      </c>
      <c r="E68" s="31" t="s">
        <v>205</v>
      </c>
      <c r="F68" s="63" t="s">
        <v>149</v>
      </c>
      <c r="G68" s="63"/>
      <c r="H68" s="63"/>
      <c r="I68" s="63"/>
      <c r="J68" s="63"/>
      <c r="K68" s="63"/>
      <c r="L68" s="63"/>
      <c r="M68" s="64"/>
    </row>
    <row r="69" spans="1:13" ht="30.75" customHeight="1">
      <c r="A69" s="54" t="s">
        <v>0</v>
      </c>
      <c r="B69" s="56" t="s">
        <v>8</v>
      </c>
      <c r="C69" s="58" t="s">
        <v>9</v>
      </c>
      <c r="D69" s="58"/>
      <c r="E69" s="58"/>
      <c r="F69" s="59" t="s">
        <v>10</v>
      </c>
      <c r="G69" s="60"/>
      <c r="H69" s="47" t="s">
        <v>6</v>
      </c>
      <c r="I69" s="48"/>
      <c r="J69" s="49" t="s">
        <v>7</v>
      </c>
      <c r="K69" s="47"/>
      <c r="L69" s="50" t="s">
        <v>11</v>
      </c>
      <c r="M69" s="52" t="s">
        <v>4</v>
      </c>
    </row>
    <row r="70" spans="1:13" ht="12.75">
      <c r="A70" s="55"/>
      <c r="B70" s="57"/>
      <c r="C70" s="6" t="s">
        <v>1</v>
      </c>
      <c r="D70" s="4" t="s">
        <v>2</v>
      </c>
      <c r="E70" s="5" t="s">
        <v>3</v>
      </c>
      <c r="F70" s="9" t="s">
        <v>189</v>
      </c>
      <c r="G70" s="9" t="s">
        <v>12</v>
      </c>
      <c r="H70" s="6" t="s">
        <v>5</v>
      </c>
      <c r="I70" s="4" t="s">
        <v>16</v>
      </c>
      <c r="J70" s="4" t="s">
        <v>5</v>
      </c>
      <c r="K70" s="5" t="s">
        <v>17</v>
      </c>
      <c r="L70" s="51"/>
      <c r="M70" s="53"/>
    </row>
    <row r="71" spans="1:13" ht="25.5" customHeight="1">
      <c r="A71" s="34"/>
      <c r="B71" s="35">
        <v>40685</v>
      </c>
      <c r="C71" s="36"/>
      <c r="D71" s="36" t="s">
        <v>134</v>
      </c>
      <c r="E71" s="36"/>
      <c r="F71" s="36"/>
      <c r="G71" s="36"/>
      <c r="H71" s="37">
        <v>115590</v>
      </c>
      <c r="I71" s="37">
        <f aca="true" t="shared" si="13" ref="I71:I76">SUM(H71)*1.60937219</f>
        <v>186027.3314421</v>
      </c>
      <c r="J71" s="21"/>
      <c r="K71" s="21"/>
      <c r="L71" s="37"/>
      <c r="M71" s="36"/>
    </row>
    <row r="72" spans="1:13" ht="25.5" customHeight="1">
      <c r="A72" s="14">
        <v>260</v>
      </c>
      <c r="B72" s="39">
        <v>40686</v>
      </c>
      <c r="C72" s="16" t="s">
        <v>186</v>
      </c>
      <c r="D72" s="16" t="s">
        <v>187</v>
      </c>
      <c r="E72" s="16" t="s">
        <v>188</v>
      </c>
      <c r="F72" s="16"/>
      <c r="G72" s="16"/>
      <c r="H72" s="17">
        <v>115701</v>
      </c>
      <c r="I72" s="17">
        <f t="shared" si="13"/>
        <v>186205.97175519</v>
      </c>
      <c r="J72" s="21">
        <f>SUM(H72-H71)</f>
        <v>111</v>
      </c>
      <c r="K72" s="21">
        <f>SUM(J72)*1.60937219</f>
        <v>178.64031309</v>
      </c>
      <c r="L72" s="17" t="s">
        <v>194</v>
      </c>
      <c r="M72" s="16" t="s">
        <v>190</v>
      </c>
    </row>
    <row r="73" spans="1:13" ht="25.5" customHeight="1">
      <c r="A73" s="14">
        <v>261</v>
      </c>
      <c r="B73" s="39">
        <v>40692</v>
      </c>
      <c r="C73" s="16" t="s">
        <v>191</v>
      </c>
      <c r="D73" s="16" t="s">
        <v>192</v>
      </c>
      <c r="E73" s="16" t="s">
        <v>193</v>
      </c>
      <c r="F73" s="16">
        <v>100</v>
      </c>
      <c r="G73" s="41">
        <f>SUM(F73/10.6)</f>
        <v>9.433962264150944</v>
      </c>
      <c r="H73" s="17">
        <v>115800</v>
      </c>
      <c r="I73" s="17">
        <f t="shared" si="13"/>
        <v>186365.29960199998</v>
      </c>
      <c r="J73" s="21">
        <f>SUM(H73-H72)</f>
        <v>99</v>
      </c>
      <c r="K73" s="21">
        <f>SUM(J73)*1.60937219</f>
        <v>159.32784681</v>
      </c>
      <c r="L73" s="17" t="s">
        <v>194</v>
      </c>
      <c r="M73" s="16" t="s">
        <v>195</v>
      </c>
    </row>
    <row r="74" spans="1:13" ht="25.5" customHeight="1">
      <c r="A74" s="14">
        <v>262</v>
      </c>
      <c r="B74" s="39">
        <v>40695</v>
      </c>
      <c r="C74" s="16" t="s">
        <v>196</v>
      </c>
      <c r="D74" s="16" t="s">
        <v>197</v>
      </c>
      <c r="E74" s="16" t="s">
        <v>198</v>
      </c>
      <c r="F74" s="16">
        <v>101</v>
      </c>
      <c r="G74" s="41">
        <f>SUM(F74/10.6)</f>
        <v>9.528301886792454</v>
      </c>
      <c r="H74" s="17">
        <v>115824</v>
      </c>
      <c r="I74" s="17">
        <f t="shared" si="13"/>
        <v>186403.92453456</v>
      </c>
      <c r="J74" s="21">
        <f>SUM(H74-H73)</f>
        <v>24</v>
      </c>
      <c r="K74" s="21">
        <f>SUM(J74)*1.60937219</f>
        <v>38.62493256</v>
      </c>
      <c r="L74" s="17" t="s">
        <v>194</v>
      </c>
      <c r="M74" s="16" t="s">
        <v>199</v>
      </c>
    </row>
    <row r="75" spans="1:13" ht="25.5" customHeight="1">
      <c r="A75" s="14">
        <v>263</v>
      </c>
      <c r="B75" s="15">
        <v>40696</v>
      </c>
      <c r="C75" s="16" t="s">
        <v>191</v>
      </c>
      <c r="D75" s="16" t="s">
        <v>200</v>
      </c>
      <c r="E75" s="16" t="s">
        <v>201</v>
      </c>
      <c r="F75" s="16">
        <v>140</v>
      </c>
      <c r="G75" s="41">
        <f>SUM(F75/10.6)</f>
        <v>13.20754716981132</v>
      </c>
      <c r="H75" s="17">
        <v>115846</v>
      </c>
      <c r="I75" s="17">
        <f t="shared" si="13"/>
        <v>186439.33072274</v>
      </c>
      <c r="J75" s="21">
        <f>SUM(H75-H74)</f>
        <v>22</v>
      </c>
      <c r="K75" s="21">
        <f>SUM(J75)*1.60937219</f>
        <v>35.40618818</v>
      </c>
      <c r="L75" s="17" t="s">
        <v>194</v>
      </c>
      <c r="M75" s="16" t="s">
        <v>202</v>
      </c>
    </row>
    <row r="76" spans="1:13" ht="25.5" customHeight="1">
      <c r="A76" s="43">
        <v>264</v>
      </c>
      <c r="B76" s="44">
        <v>40698</v>
      </c>
      <c r="C76" s="19" t="s">
        <v>203</v>
      </c>
      <c r="D76" s="19" t="s">
        <v>204</v>
      </c>
      <c r="E76" s="19"/>
      <c r="F76" s="19"/>
      <c r="G76" s="42"/>
      <c r="H76" s="20">
        <v>115985</v>
      </c>
      <c r="I76" s="20">
        <f t="shared" si="13"/>
        <v>186663.03345714998</v>
      </c>
      <c r="J76" s="33">
        <f>SUM(H76-H75)</f>
        <v>139</v>
      </c>
      <c r="K76" s="33">
        <f>SUM(J76)*1.60937219</f>
        <v>223.70273441</v>
      </c>
      <c r="L76" s="20" t="s">
        <v>194</v>
      </c>
      <c r="M76" s="19" t="s">
        <v>202</v>
      </c>
    </row>
  </sheetData>
  <mergeCells count="73">
    <mergeCell ref="H69:I69"/>
    <mergeCell ref="J69:K69"/>
    <mergeCell ref="L69:L70"/>
    <mergeCell ref="M69:M70"/>
    <mergeCell ref="A69:A70"/>
    <mergeCell ref="B69:B70"/>
    <mergeCell ref="C69:E69"/>
    <mergeCell ref="F69:G69"/>
    <mergeCell ref="A67:B67"/>
    <mergeCell ref="F67:M67"/>
    <mergeCell ref="A68:B68"/>
    <mergeCell ref="F68:M68"/>
    <mergeCell ref="H56:I56"/>
    <mergeCell ref="J56:K56"/>
    <mergeCell ref="L56:L57"/>
    <mergeCell ref="M56:M57"/>
    <mergeCell ref="A56:A57"/>
    <mergeCell ref="B56:B57"/>
    <mergeCell ref="C56:E56"/>
    <mergeCell ref="F56:G56"/>
    <mergeCell ref="A54:B54"/>
    <mergeCell ref="F54:M54"/>
    <mergeCell ref="A55:B55"/>
    <mergeCell ref="F55:M55"/>
    <mergeCell ref="H48:I48"/>
    <mergeCell ref="J48:K48"/>
    <mergeCell ref="L48:L49"/>
    <mergeCell ref="M48:M49"/>
    <mergeCell ref="A48:A49"/>
    <mergeCell ref="B48:B49"/>
    <mergeCell ref="C48:E48"/>
    <mergeCell ref="F48:G48"/>
    <mergeCell ref="A46:B46"/>
    <mergeCell ref="F46:M46"/>
    <mergeCell ref="A47:B47"/>
    <mergeCell ref="F47:M47"/>
    <mergeCell ref="H34:I34"/>
    <mergeCell ref="J34:K34"/>
    <mergeCell ref="L34:L35"/>
    <mergeCell ref="M34:M35"/>
    <mergeCell ref="A34:A35"/>
    <mergeCell ref="B34:B35"/>
    <mergeCell ref="C34:E34"/>
    <mergeCell ref="F34:G34"/>
    <mergeCell ref="A32:B32"/>
    <mergeCell ref="F32:M32"/>
    <mergeCell ref="A33:B33"/>
    <mergeCell ref="F33:M33"/>
    <mergeCell ref="A1:M1"/>
    <mergeCell ref="A3:B3"/>
    <mergeCell ref="F5:G5"/>
    <mergeCell ref="H5:I5"/>
    <mergeCell ref="J5:K5"/>
    <mergeCell ref="M5:M6"/>
    <mergeCell ref="A5:A6"/>
    <mergeCell ref="C5:E5"/>
    <mergeCell ref="A4:B4"/>
    <mergeCell ref="F4:M4"/>
    <mergeCell ref="A20:B20"/>
    <mergeCell ref="F20:M20"/>
    <mergeCell ref="F3:M3"/>
    <mergeCell ref="L22:L23"/>
    <mergeCell ref="M22:M23"/>
    <mergeCell ref="B5:B6"/>
    <mergeCell ref="L5:L6"/>
    <mergeCell ref="A21:B21"/>
    <mergeCell ref="F21:M21"/>
    <mergeCell ref="A22:A23"/>
    <mergeCell ref="B22:B23"/>
    <mergeCell ref="C22:E22"/>
    <mergeCell ref="F22:G22"/>
    <mergeCell ref="H22:I22"/>
    <mergeCell ref="J22:K22"/>
  </mergeCells>
  <printOptions/>
  <pageMargins left="0.3937007874015748" right="0.3937007874015748" top="0.3937007874015748" bottom="0.3937007874015748" header="0.5118110236220472" footer="0"/>
  <pageSetup fitToHeight="4" fitToWidth="1" horizontalDpi="300" verticalDpi="300" orientation="landscape" paperSize="9" scale="74" r:id="rId1"/>
  <headerFooter alignWithMargins="0">
    <oddFooter>&amp;CFeuille de Route -Jungle family.xls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Yannick Grimaud</cp:lastModifiedBy>
  <cp:lastPrinted>2009-09-06T22:58:27Z</cp:lastPrinted>
  <dcterms:modified xsi:type="dcterms:W3CDTF">2011-09-06T15:34:07Z</dcterms:modified>
  <cp:category/>
  <cp:version/>
  <cp:contentType/>
  <cp:contentStatus/>
</cp:coreProperties>
</file>